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-Barbara\1-BARBARA\STATISTIKEN\MONATE\2023\"/>
    </mc:Choice>
  </mc:AlternateContent>
  <xr:revisionPtr revIDLastSave="0" documentId="13_ncr:1_{91427FEC-E3CA-4769-8816-9001C1446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Tabelle1!$A$1:$I$95</definedName>
    <definedName name="Print_Area" localSheetId="0">Tabelle1!$A$1:$I$78</definedName>
    <definedName name="x" localSheetId="0">Tabelle1!$A$1:$H$78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1" l="1"/>
  <c r="H52" i="1"/>
  <c r="F56" i="1" l="1"/>
  <c r="F46" i="1"/>
  <c r="H77" i="1" l="1"/>
  <c r="F90" i="1" l="1"/>
  <c r="H90" i="1" s="1"/>
  <c r="D90" i="1"/>
  <c r="H89" i="1"/>
  <c r="H88" i="1"/>
  <c r="H87" i="1"/>
  <c r="H85" i="1"/>
  <c r="H84" i="1"/>
  <c r="H86" i="1"/>
  <c r="H11" i="1"/>
  <c r="D56" i="1"/>
  <c r="D46" i="1"/>
  <c r="H78" i="1"/>
  <c r="F17" i="1"/>
  <c r="D17" i="1"/>
  <c r="D15" i="1"/>
  <c r="F15" i="1"/>
  <c r="H22" i="1"/>
  <c r="F16" i="1"/>
  <c r="D16" i="1"/>
  <c r="F14" i="1"/>
  <c r="D14" i="1"/>
  <c r="H7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48" i="1"/>
  <c r="H49" i="1"/>
  <c r="H51" i="1"/>
  <c r="H53" i="1"/>
  <c r="H54" i="1"/>
  <c r="H37" i="1"/>
  <c r="H38" i="1"/>
  <c r="H39" i="1"/>
  <c r="H40" i="1"/>
  <c r="H41" i="1"/>
  <c r="H42" i="1"/>
  <c r="H43" i="1"/>
  <c r="H44" i="1"/>
  <c r="H27" i="1"/>
  <c r="H36" i="1"/>
  <c r="H21" i="1"/>
  <c r="H25" i="1"/>
  <c r="H26" i="1"/>
  <c r="H28" i="1"/>
  <c r="H23" i="1"/>
  <c r="H24" i="1"/>
  <c r="H12" i="1"/>
  <c r="H13" i="1"/>
  <c r="H56" i="1" l="1"/>
  <c r="H46" i="1"/>
</calcChain>
</file>

<file path=xl/sharedStrings.xml><?xml version="1.0" encoding="utf-8"?>
<sst xmlns="http://schemas.openxmlformats.org/spreadsheetml/2006/main" count="89" uniqueCount="85">
  <si>
    <t>Ankünfte</t>
  </si>
  <si>
    <t>Differenz zum Vorjahr</t>
  </si>
  <si>
    <t>in Prozent</t>
  </si>
  <si>
    <t>Differenz zum vorletzten Jahr</t>
  </si>
  <si>
    <t>ÜBERNACHTUNGEN          NACH KATEGORIEN</t>
  </si>
  <si>
    <t>± %</t>
  </si>
  <si>
    <t>Kategorie 5 und 4 Sterne</t>
  </si>
  <si>
    <t>Kategorie 3 Sterne</t>
  </si>
  <si>
    <t>Kategorie 2 und 1 Stern</t>
  </si>
  <si>
    <t>Privatzimmer</t>
  </si>
  <si>
    <t>Kur- und Erholungsheime</t>
  </si>
  <si>
    <t>Ferienwohnung/-haus (privat)</t>
  </si>
  <si>
    <t>Camping/Schutzhütte</t>
  </si>
  <si>
    <t>70  Burgenland</t>
  </si>
  <si>
    <t>71  Kärnten</t>
  </si>
  <si>
    <t>72  Niederösterreich</t>
  </si>
  <si>
    <t>73  Oberösterreich</t>
  </si>
  <si>
    <t>74  Salzburg</t>
  </si>
  <si>
    <t>75  Steiermark</t>
  </si>
  <si>
    <t>76  Tirol</t>
  </si>
  <si>
    <t>77  Vorarlberg</t>
  </si>
  <si>
    <t>53  Berlin</t>
  </si>
  <si>
    <t>80  Bayern</t>
  </si>
  <si>
    <t>81  Baden Württemberg</t>
  </si>
  <si>
    <t>82  Nordrhein-Westfalen</t>
  </si>
  <si>
    <t>83  Mitteldeutschland</t>
  </si>
  <si>
    <t>84  Norddeutschland</t>
  </si>
  <si>
    <t>85  Ostdeutschland</t>
  </si>
  <si>
    <t>Summe Deutschland</t>
  </si>
  <si>
    <t>62  Belgien</t>
  </si>
  <si>
    <t>11  Dänemark</t>
  </si>
  <si>
    <t>19  Israel</t>
  </si>
  <si>
    <t>20  Italien</t>
  </si>
  <si>
    <t>51  Kroatien</t>
  </si>
  <si>
    <t>88  Lettland</t>
  </si>
  <si>
    <t>89  Litauen</t>
  </si>
  <si>
    <t>25  Niederlande</t>
  </si>
  <si>
    <t>27  Polen</t>
  </si>
  <si>
    <t>29  Rumänien</t>
  </si>
  <si>
    <t>91  Russland</t>
  </si>
  <si>
    <t>31  Schweden</t>
  </si>
  <si>
    <t>32  Schweiz und Liechtenstein</t>
  </si>
  <si>
    <t>10  Slowakische Republik</t>
  </si>
  <si>
    <t>52  Slowenien</t>
  </si>
  <si>
    <t>09  Tschechische Republik</t>
  </si>
  <si>
    <t>92  Ukraine</t>
  </si>
  <si>
    <t>38  Ungarn</t>
  </si>
  <si>
    <t>39  USA</t>
  </si>
  <si>
    <t>16  Vereinigtes Königreich</t>
  </si>
  <si>
    <t>DER</t>
  </si>
  <si>
    <t>TOURISMUS</t>
  </si>
  <si>
    <t>durchschn. Aufenthalt</t>
  </si>
  <si>
    <t xml:space="preserve">Ferienwohnung/-haus (gewerblich)  </t>
  </si>
  <si>
    <r>
      <t xml:space="preserve">   statistik </t>
    </r>
    <r>
      <rPr>
        <b/>
        <sz val="34"/>
        <color theme="1"/>
        <rFont val="Times New Roman"/>
        <family val="1"/>
      </rPr>
      <t xml:space="preserve">                                                                                                   </t>
    </r>
  </si>
  <si>
    <t xml:space="preserve">     aktuell</t>
  </si>
  <si>
    <r>
      <t xml:space="preserve">01 </t>
    </r>
    <r>
      <rPr>
        <b/>
        <sz val="12"/>
        <color theme="1"/>
        <rFont val="Times New Roman"/>
        <family val="1"/>
      </rPr>
      <t>Wien</t>
    </r>
  </si>
  <si>
    <t>ÜBERNACHTUNGEN          NACH NATIONEN</t>
  </si>
  <si>
    <t>Summe Bundesländer ohne Wien</t>
  </si>
  <si>
    <t>Über-    nachtungen</t>
  </si>
  <si>
    <t>DER TOURISMUS</t>
  </si>
  <si>
    <t xml:space="preserve">         BAD HOFGASTEIN</t>
  </si>
  <si>
    <t>IM WINTER</t>
  </si>
  <si>
    <t>SAISONERGEBNIS</t>
  </si>
  <si>
    <t xml:space="preserve">korrigierte </t>
  </si>
  <si>
    <t>Über-</t>
  </si>
  <si>
    <t>Auslastung in %</t>
  </si>
  <si>
    <t xml:space="preserve">MONATSERGEBNISSE </t>
  </si>
  <si>
    <t>nachtungen</t>
  </si>
  <si>
    <t>I n s g e s a m t</t>
  </si>
  <si>
    <t>Betten für Auslastungsberechnung</t>
  </si>
  <si>
    <t>96  Vereinigte Arabische Emirate</t>
  </si>
  <si>
    <t>WINTER 2020/2021</t>
  </si>
  <si>
    <t>WINTER 2021/2022</t>
  </si>
  <si>
    <t>2021/22</t>
  </si>
  <si>
    <t>WINTER 2022/2023</t>
  </si>
  <si>
    <t>2022/23</t>
  </si>
  <si>
    <t>IM  WINTER 2023</t>
  </si>
  <si>
    <t>IM  WINTER  2023</t>
  </si>
  <si>
    <t>November 2022</t>
  </si>
  <si>
    <t>Dezember 2022</t>
  </si>
  <si>
    <t>Jänner 2023</t>
  </si>
  <si>
    <t>Februar 2023</t>
  </si>
  <si>
    <t>März 2023</t>
  </si>
  <si>
    <t>April 2023</t>
  </si>
  <si>
    <t xml:space="preserve">2022/2023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</si>
</sst>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 ;[Red]\-0.0\ "/>
    <numFmt numFmtId="165" formatCode="0.00_ ;[Red]\-0.00\ "/>
    <numFmt numFmtId="166" formatCode="#,##0_ ;[Red]\-#,##0\ "/>
    <numFmt numFmtId="167" formatCode="#,##0.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36"/>
      <color theme="1"/>
      <name val="Times New Roman"/>
      <family val="1"/>
    </font>
    <font>
      <b/>
      <sz val="34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2" fillId="0" borderId="8" xfId="0" applyFont="1" applyBorder="1" applyAlignment="1">
      <alignment horizontal="center" vertical="top" wrapText="1"/>
    </xf>
    <xf numFmtId="10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3" fontId="1" fillId="0" borderId="4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3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vertical="center" wrapText="1"/>
    </xf>
    <xf numFmtId="10" fontId="1" fillId="0" borderId="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9" fontId="1" fillId="0" borderId="9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165" fontId="2" fillId="0" borderId="5" xfId="0" applyNumberFormat="1" applyFont="1" applyBorder="1" applyAlignment="1">
      <alignment vertical="top" wrapText="1"/>
    </xf>
    <xf numFmtId="165" fontId="1" fillId="0" borderId="5" xfId="0" applyNumberFormat="1" applyFont="1" applyBorder="1" applyAlignment="1">
      <alignment vertical="center" wrapText="1"/>
    </xf>
    <xf numFmtId="166" fontId="1" fillId="0" borderId="3" xfId="0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165" fontId="2" fillId="0" borderId="9" xfId="0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/>
    <xf numFmtId="165" fontId="1" fillId="0" borderId="1" xfId="1" applyNumberFormat="1" applyFont="1" applyBorder="1" applyAlignment="1">
      <alignment horizontal="right" vertical="center" wrapText="1"/>
    </xf>
    <xf numFmtId="165" fontId="1" fillId="0" borderId="5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0" fillId="0" borderId="0" xfId="0" applyFont="1"/>
    <xf numFmtId="0" fontId="9" fillId="0" borderId="0" xfId="0" applyFont="1"/>
    <xf numFmtId="0" fontId="2" fillId="0" borderId="7" xfId="0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0" fontId="0" fillId="0" borderId="3" xfId="0" applyBorder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/>
    <xf numFmtId="167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8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0" fillId="0" borderId="5" xfId="0" applyBorder="1" applyAlignment="1">
      <alignment vertical="top"/>
    </xf>
    <xf numFmtId="49" fontId="1" fillId="0" borderId="9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164" fontId="1" fillId="0" borderId="5" xfId="1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3" fontId="1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167" fontId="1" fillId="0" borderId="0" xfId="0" applyNumberFormat="1" applyFont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168" fontId="1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3" fontId="1" fillId="0" borderId="10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2</xdr:col>
      <xdr:colOff>725778</xdr:colOff>
      <xdr:row>2</xdr:row>
      <xdr:rowOff>32241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916278" cy="1108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showWhiteSpace="0" topLeftCell="A5" workbookViewId="0">
      <selection activeCell="D79" sqref="D79"/>
    </sheetView>
  </sheetViews>
  <sheetFormatPr baseColWidth="10" defaultRowHeight="15" x14ac:dyDescent="0.25"/>
  <cols>
    <col min="1" max="1" width="1.140625" customWidth="1"/>
    <col min="2" max="2" width="3.28515625" customWidth="1"/>
    <col min="3" max="3" width="33.85546875" customWidth="1"/>
    <col min="4" max="4" width="12.42578125" customWidth="1"/>
    <col min="5" max="5" width="3.42578125" customWidth="1"/>
    <col min="6" max="6" width="13" customWidth="1"/>
    <col min="7" max="7" width="2.42578125" customWidth="1"/>
    <col min="8" max="8" width="12" style="1" customWidth="1"/>
    <col min="9" max="9" width="2.28515625" customWidth="1"/>
    <col min="12" max="12" width="2.28515625" customWidth="1"/>
    <col min="13" max="13" width="11.42578125" customWidth="1"/>
  </cols>
  <sheetData>
    <row r="1" spans="1:13" ht="46.5" customHeight="1" x14ac:dyDescent="0.6">
      <c r="C1" s="2" t="s">
        <v>60</v>
      </c>
    </row>
    <row r="2" spans="1:13" ht="45" x14ac:dyDescent="0.6">
      <c r="D2" s="2" t="s">
        <v>53</v>
      </c>
    </row>
    <row r="3" spans="1:13" ht="36" customHeight="1" x14ac:dyDescent="0.6">
      <c r="F3" s="2" t="s">
        <v>54</v>
      </c>
    </row>
    <row r="4" spans="1:13" ht="40.5" customHeight="1" x14ac:dyDescent="0.4">
      <c r="B4" s="3" t="s">
        <v>49</v>
      </c>
      <c r="C4" s="3"/>
    </row>
    <row r="5" spans="1:13" ht="26.25" x14ac:dyDescent="0.4">
      <c r="B5" s="3" t="s">
        <v>50</v>
      </c>
      <c r="C5" s="3"/>
    </row>
    <row r="6" spans="1:13" ht="26.25" x14ac:dyDescent="0.4">
      <c r="B6" s="3" t="s">
        <v>61</v>
      </c>
      <c r="C6" s="3"/>
    </row>
    <row r="7" spans="1:13" ht="32.25" customHeight="1" x14ac:dyDescent="0.4">
      <c r="B7" s="3" t="s">
        <v>84</v>
      </c>
      <c r="C7" s="3"/>
    </row>
    <row r="8" spans="1:13" ht="24" customHeight="1" x14ac:dyDescent="0.25">
      <c r="A8" s="63"/>
      <c r="B8" s="63"/>
      <c r="C8" s="63"/>
      <c r="D8" s="63"/>
      <c r="E8" s="63"/>
      <c r="F8" s="63"/>
      <c r="G8" s="63"/>
      <c r="H8" s="103"/>
      <c r="I8" s="63"/>
    </row>
    <row r="9" spans="1:13" ht="51.75" customHeight="1" x14ac:dyDescent="0.25">
      <c r="B9" s="23"/>
      <c r="C9" s="24" t="s">
        <v>62</v>
      </c>
      <c r="D9" s="6" t="s">
        <v>0</v>
      </c>
      <c r="E9" s="4"/>
      <c r="F9" s="68" t="s">
        <v>58</v>
      </c>
      <c r="G9" s="4"/>
      <c r="H9" s="57" t="s">
        <v>51</v>
      </c>
      <c r="I9" s="51"/>
    </row>
    <row r="10" spans="1:13" ht="8.25" customHeight="1" x14ac:dyDescent="0.25">
      <c r="B10" s="20"/>
      <c r="C10" s="33"/>
      <c r="D10" s="34"/>
      <c r="E10" s="35"/>
      <c r="F10" s="34"/>
      <c r="G10" s="35"/>
      <c r="H10" s="47"/>
      <c r="I10" s="51"/>
    </row>
    <row r="11" spans="1:13" s="9" customFormat="1" ht="25.5" customHeight="1" x14ac:dyDescent="0.25">
      <c r="B11" s="21"/>
      <c r="C11" s="13" t="s">
        <v>74</v>
      </c>
      <c r="D11" s="19">
        <v>126537</v>
      </c>
      <c r="E11" s="14"/>
      <c r="F11" s="19">
        <v>634950</v>
      </c>
      <c r="G11" s="14"/>
      <c r="H11" s="58">
        <f>SUM(F11/D11)</f>
        <v>5.0178999027952296</v>
      </c>
      <c r="I11" s="49"/>
    </row>
    <row r="12" spans="1:13" s="9" customFormat="1" ht="25.5" customHeight="1" x14ac:dyDescent="0.25">
      <c r="B12" s="21"/>
      <c r="C12" s="15" t="s">
        <v>72</v>
      </c>
      <c r="D12" s="11">
        <v>97871</v>
      </c>
      <c r="E12" s="16"/>
      <c r="F12" s="11">
        <v>509507</v>
      </c>
      <c r="G12" s="14"/>
      <c r="H12" s="58">
        <f t="shared" ref="H12:H13" si="0">SUM(F12/D12)</f>
        <v>5.2059036895505306</v>
      </c>
      <c r="I12" s="49"/>
    </row>
    <row r="13" spans="1:13" s="9" customFormat="1" ht="25.5" customHeight="1" x14ac:dyDescent="0.25">
      <c r="B13" s="25"/>
      <c r="C13" s="17" t="s">
        <v>71</v>
      </c>
      <c r="D13" s="11">
        <v>3711</v>
      </c>
      <c r="E13" s="12"/>
      <c r="F13" s="11">
        <v>63975</v>
      </c>
      <c r="G13" s="14"/>
      <c r="H13" s="59">
        <f t="shared" si="0"/>
        <v>17.239288601455133</v>
      </c>
      <c r="I13" s="49"/>
      <c r="M13" s="62"/>
    </row>
    <row r="14" spans="1:13" s="9" customFormat="1" ht="27.75" customHeight="1" x14ac:dyDescent="0.25">
      <c r="B14" s="21"/>
      <c r="C14" s="18" t="s">
        <v>1</v>
      </c>
      <c r="D14" s="38">
        <f>SUM(D11-D12)</f>
        <v>28666</v>
      </c>
      <c r="E14" s="39"/>
      <c r="F14" s="38">
        <f>SUM(F11-F12)</f>
        <v>125443</v>
      </c>
      <c r="G14" s="10"/>
      <c r="H14" s="107"/>
      <c r="I14" s="50"/>
    </row>
    <row r="15" spans="1:13" ht="22.5" customHeight="1" x14ac:dyDescent="0.25">
      <c r="B15" s="22"/>
      <c r="C15" s="41" t="s">
        <v>2</v>
      </c>
      <c r="D15" s="36">
        <f t="shared" ref="D15:F15" si="1">SUM(D11-D12)*100/D12</f>
        <v>29.289575052875723</v>
      </c>
      <c r="E15" s="42"/>
      <c r="F15" s="36">
        <f t="shared" si="1"/>
        <v>24.620466450902541</v>
      </c>
      <c r="G15" s="5"/>
      <c r="H15" s="107"/>
      <c r="L15" s="28"/>
    </row>
    <row r="16" spans="1:13" s="9" customFormat="1" ht="24" customHeight="1" x14ac:dyDescent="0.25">
      <c r="B16" s="21"/>
      <c r="C16" s="26" t="s">
        <v>3</v>
      </c>
      <c r="D16" s="43">
        <f>SUM(D11-D13)</f>
        <v>122826</v>
      </c>
      <c r="E16" s="40"/>
      <c r="F16" s="38">
        <f>SUM(F11-F13)</f>
        <v>570975</v>
      </c>
      <c r="G16" s="10"/>
      <c r="H16" s="108"/>
    </row>
    <row r="17" spans="2:11" s="9" customFormat="1" ht="23.25" customHeight="1" x14ac:dyDescent="0.25">
      <c r="B17" s="25"/>
      <c r="C17" s="44" t="s">
        <v>2</v>
      </c>
      <c r="D17" s="37">
        <f>SUM(D11-D13)*100/D13</f>
        <v>3309.7817299919161</v>
      </c>
      <c r="E17" s="45"/>
      <c r="F17" s="37">
        <f t="shared" ref="F17" si="2">SUM(F11-F13)*100/F13</f>
        <v>892.49706916764364</v>
      </c>
      <c r="G17" s="27"/>
      <c r="H17" s="108"/>
    </row>
    <row r="18" spans="2:11" ht="20.25" customHeight="1" x14ac:dyDescent="0.25"/>
    <row r="19" spans="2:11" ht="10.5" customHeight="1" x14ac:dyDescent="0.25"/>
    <row r="20" spans="2:11" ht="51.75" customHeight="1" x14ac:dyDescent="0.25">
      <c r="B20" s="23"/>
      <c r="C20" s="24" t="s">
        <v>4</v>
      </c>
      <c r="D20" s="6" t="s">
        <v>75</v>
      </c>
      <c r="E20" s="4"/>
      <c r="F20" s="6" t="s">
        <v>73</v>
      </c>
      <c r="G20" s="4"/>
      <c r="H20" s="6" t="s">
        <v>5</v>
      </c>
      <c r="I20" s="51"/>
      <c r="K20" s="9"/>
    </row>
    <row r="21" spans="2:11" s="9" customFormat="1" ht="27" customHeight="1" x14ac:dyDescent="0.25">
      <c r="B21" s="21"/>
      <c r="C21" s="15" t="s">
        <v>6</v>
      </c>
      <c r="D21" s="11">
        <v>219061</v>
      </c>
      <c r="E21" s="16"/>
      <c r="F21" s="11">
        <v>187958</v>
      </c>
      <c r="G21" s="14"/>
      <c r="H21" s="55">
        <f t="shared" ref="H21:H28" si="3">SUM(D21-F21)*100/F21</f>
        <v>16.547845795337256</v>
      </c>
      <c r="I21" s="53"/>
    </row>
    <row r="22" spans="2:11" s="9" customFormat="1" ht="21.75" customHeight="1" x14ac:dyDescent="0.25">
      <c r="B22" s="21"/>
      <c r="C22" s="15" t="s">
        <v>7</v>
      </c>
      <c r="D22" s="11">
        <v>70775</v>
      </c>
      <c r="E22" s="16"/>
      <c r="F22" s="11">
        <v>60455</v>
      </c>
      <c r="G22" s="14"/>
      <c r="H22" s="55">
        <f>SUM(D22-F22)*100/F22</f>
        <v>17.070548341741791</v>
      </c>
      <c r="I22" s="49"/>
    </row>
    <row r="23" spans="2:11" s="9" customFormat="1" ht="21.75" customHeight="1" x14ac:dyDescent="0.25">
      <c r="B23" s="21"/>
      <c r="C23" s="15" t="s">
        <v>8</v>
      </c>
      <c r="D23" s="11">
        <v>5400</v>
      </c>
      <c r="E23" s="16"/>
      <c r="F23" s="11">
        <v>3488</v>
      </c>
      <c r="G23" s="14"/>
      <c r="H23" s="55">
        <f t="shared" si="3"/>
        <v>54.816513761467888</v>
      </c>
      <c r="I23" s="49"/>
    </row>
    <row r="24" spans="2:11" s="9" customFormat="1" ht="21.75" customHeight="1" x14ac:dyDescent="0.25">
      <c r="B24" s="21"/>
      <c r="C24" s="15" t="s">
        <v>52</v>
      </c>
      <c r="D24" s="11">
        <v>153589</v>
      </c>
      <c r="E24" s="16"/>
      <c r="F24" s="11">
        <v>105609</v>
      </c>
      <c r="G24" s="14"/>
      <c r="H24" s="55">
        <f t="shared" si="3"/>
        <v>45.43173403781875</v>
      </c>
      <c r="I24" s="49"/>
    </row>
    <row r="25" spans="2:11" s="9" customFormat="1" ht="26.25" customHeight="1" x14ac:dyDescent="0.25">
      <c r="B25" s="21"/>
      <c r="C25" s="15" t="s">
        <v>9</v>
      </c>
      <c r="D25" s="11">
        <v>23837</v>
      </c>
      <c r="E25" s="16"/>
      <c r="F25" s="11">
        <v>19406</v>
      </c>
      <c r="G25" s="14"/>
      <c r="H25" s="55">
        <f t="shared" si="3"/>
        <v>22.833144388333505</v>
      </c>
      <c r="I25" s="49"/>
    </row>
    <row r="26" spans="2:11" s="9" customFormat="1" ht="21.75" customHeight="1" x14ac:dyDescent="0.25">
      <c r="B26" s="21"/>
      <c r="C26" s="15" t="s">
        <v>10</v>
      </c>
      <c r="D26" s="11">
        <v>88449</v>
      </c>
      <c r="E26" s="16"/>
      <c r="F26" s="11">
        <v>69869</v>
      </c>
      <c r="G26" s="14"/>
      <c r="H26" s="55">
        <f t="shared" si="3"/>
        <v>26.59262333796104</v>
      </c>
      <c r="I26" s="49"/>
    </row>
    <row r="27" spans="2:11" s="9" customFormat="1" ht="21.75" customHeight="1" x14ac:dyDescent="0.25">
      <c r="B27" s="21"/>
      <c r="C27" s="15" t="s">
        <v>11</v>
      </c>
      <c r="D27" s="11">
        <v>66428</v>
      </c>
      <c r="E27" s="16"/>
      <c r="F27" s="11">
        <v>55886</v>
      </c>
      <c r="G27" s="14"/>
      <c r="H27" s="55">
        <f>SUM(D27-F27)*100/F27</f>
        <v>18.863400493862507</v>
      </c>
      <c r="I27" s="49"/>
    </row>
    <row r="28" spans="2:11" s="9" customFormat="1" ht="24.75" customHeight="1" x14ac:dyDescent="0.25">
      <c r="B28" s="25"/>
      <c r="C28" s="29" t="s">
        <v>12</v>
      </c>
      <c r="D28" s="30">
        <v>7411</v>
      </c>
      <c r="E28" s="31"/>
      <c r="F28" s="30">
        <v>6836</v>
      </c>
      <c r="G28" s="32"/>
      <c r="H28" s="56">
        <f t="shared" si="3"/>
        <v>8.4113516676418953</v>
      </c>
      <c r="I28" s="52"/>
    </row>
    <row r="29" spans="2:11" s="9" customFormat="1" ht="13.5" customHeight="1" x14ac:dyDescent="0.25">
      <c r="C29" s="15"/>
      <c r="D29" s="16"/>
      <c r="E29" s="16"/>
      <c r="F29" s="16"/>
      <c r="G29" s="14"/>
      <c r="H29" s="46"/>
    </row>
    <row r="30" spans="2:11" s="9" customFormat="1" ht="13.5" customHeight="1" x14ac:dyDescent="0.25">
      <c r="C30" s="15"/>
      <c r="D30" s="16"/>
      <c r="E30" s="16"/>
      <c r="F30" s="16"/>
      <c r="G30" s="14"/>
      <c r="H30" s="46"/>
    </row>
    <row r="31" spans="2:11" s="9" customFormat="1" ht="15" customHeight="1" x14ac:dyDescent="0.25">
      <c r="C31" s="15"/>
      <c r="D31" s="16"/>
      <c r="E31" s="16"/>
      <c r="F31" s="16"/>
      <c r="G31" s="14"/>
      <c r="H31" s="46"/>
    </row>
    <row r="32" spans="2:11" s="63" customFormat="1" ht="18.75" x14ac:dyDescent="0.3">
      <c r="B32" s="65" t="s">
        <v>59</v>
      </c>
      <c r="C32" s="67"/>
      <c r="D32" s="66"/>
      <c r="E32" s="66"/>
      <c r="F32" s="67"/>
      <c r="G32" s="67"/>
      <c r="H32" s="67"/>
      <c r="I32" s="64" t="s">
        <v>76</v>
      </c>
    </row>
    <row r="33" spans="2:9" ht="10.5" customHeight="1" x14ac:dyDescent="0.25">
      <c r="C33" s="7"/>
      <c r="H33" s="8"/>
    </row>
    <row r="34" spans="2:9" ht="44.25" customHeight="1" x14ac:dyDescent="0.25">
      <c r="B34" s="23"/>
      <c r="C34" s="24" t="s">
        <v>56</v>
      </c>
      <c r="D34" s="6">
        <v>2023</v>
      </c>
      <c r="E34" s="4"/>
      <c r="F34" s="6">
        <v>2022</v>
      </c>
      <c r="G34" s="4"/>
      <c r="H34" s="6" t="s">
        <v>5</v>
      </c>
      <c r="I34" s="54"/>
    </row>
    <row r="35" spans="2:9" ht="8.25" customHeight="1" x14ac:dyDescent="0.25">
      <c r="B35" s="20"/>
      <c r="C35" s="33"/>
      <c r="D35" s="34"/>
      <c r="E35" s="35"/>
      <c r="F35" s="34"/>
      <c r="G35" s="35"/>
      <c r="H35" s="57"/>
      <c r="I35" s="48"/>
    </row>
    <row r="36" spans="2:9" s="9" customFormat="1" ht="22.5" customHeight="1" x14ac:dyDescent="0.25">
      <c r="B36" s="21"/>
      <c r="C36" s="15" t="s">
        <v>55</v>
      </c>
      <c r="D36" s="19">
        <v>56313</v>
      </c>
      <c r="E36" s="16"/>
      <c r="F36" s="19">
        <v>47978</v>
      </c>
      <c r="G36" s="14"/>
      <c r="H36" s="60">
        <f t="shared" ref="H36:H78" si="4">SUM(D36-F36)*100/F36</f>
        <v>17.37254575013548</v>
      </c>
      <c r="I36" s="49"/>
    </row>
    <row r="37" spans="2:9" s="9" customFormat="1" ht="17.25" customHeight="1" x14ac:dyDescent="0.25">
      <c r="B37" s="21"/>
      <c r="C37" s="15" t="s">
        <v>13</v>
      </c>
      <c r="D37" s="11">
        <v>12229</v>
      </c>
      <c r="E37" s="16"/>
      <c r="F37" s="11">
        <v>7687</v>
      </c>
      <c r="G37" s="14"/>
      <c r="H37" s="61">
        <f t="shared" si="4"/>
        <v>59.086769871211139</v>
      </c>
      <c r="I37" s="49"/>
    </row>
    <row r="38" spans="2:9" s="9" customFormat="1" ht="17.25" customHeight="1" x14ac:dyDescent="0.25">
      <c r="B38" s="21"/>
      <c r="C38" s="15" t="s">
        <v>14</v>
      </c>
      <c r="D38" s="11">
        <v>12756</v>
      </c>
      <c r="E38" s="16"/>
      <c r="F38" s="11">
        <v>10236</v>
      </c>
      <c r="G38" s="14"/>
      <c r="H38" s="61">
        <f t="shared" si="4"/>
        <v>24.618991793669402</v>
      </c>
      <c r="I38" s="49"/>
    </row>
    <row r="39" spans="2:9" s="9" customFormat="1" ht="17.25" customHeight="1" x14ac:dyDescent="0.25">
      <c r="B39" s="21"/>
      <c r="C39" s="15" t="s">
        <v>15</v>
      </c>
      <c r="D39" s="11">
        <v>63593</v>
      </c>
      <c r="E39" s="16"/>
      <c r="F39" s="11">
        <v>54942</v>
      </c>
      <c r="G39" s="14"/>
      <c r="H39" s="61">
        <f t="shared" si="4"/>
        <v>15.745695460667614</v>
      </c>
      <c r="I39" s="49"/>
    </row>
    <row r="40" spans="2:9" s="9" customFormat="1" ht="17.25" customHeight="1" x14ac:dyDescent="0.25">
      <c r="B40" s="21"/>
      <c r="C40" s="15" t="s">
        <v>16</v>
      </c>
      <c r="D40" s="11">
        <v>63770</v>
      </c>
      <c r="E40" s="16"/>
      <c r="F40" s="11">
        <v>55913</v>
      </c>
      <c r="G40" s="14"/>
      <c r="H40" s="61">
        <f t="shared" si="4"/>
        <v>14.052188220986174</v>
      </c>
      <c r="I40" s="49"/>
    </row>
    <row r="41" spans="2:9" s="9" customFormat="1" ht="17.25" customHeight="1" x14ac:dyDescent="0.25">
      <c r="B41" s="21"/>
      <c r="C41" s="15" t="s">
        <v>17</v>
      </c>
      <c r="D41" s="11">
        <v>25665</v>
      </c>
      <c r="E41" s="16"/>
      <c r="F41" s="11">
        <v>21882</v>
      </c>
      <c r="G41" s="14"/>
      <c r="H41" s="61">
        <f t="shared" si="4"/>
        <v>17.288182067452702</v>
      </c>
      <c r="I41" s="49"/>
    </row>
    <row r="42" spans="2:9" s="9" customFormat="1" ht="17.25" customHeight="1" x14ac:dyDescent="0.25">
      <c r="B42" s="21"/>
      <c r="C42" s="15" t="s">
        <v>18</v>
      </c>
      <c r="D42" s="11">
        <v>25891</v>
      </c>
      <c r="E42" s="16"/>
      <c r="F42" s="11">
        <v>20377</v>
      </c>
      <c r="G42" s="14"/>
      <c r="H42" s="61">
        <f t="shared" si="4"/>
        <v>27.059920498601365</v>
      </c>
      <c r="I42" s="49"/>
    </row>
    <row r="43" spans="2:9" s="9" customFormat="1" ht="17.25" customHeight="1" x14ac:dyDescent="0.25">
      <c r="B43" s="21"/>
      <c r="C43" s="15" t="s">
        <v>19</v>
      </c>
      <c r="D43" s="11">
        <v>19386</v>
      </c>
      <c r="E43" s="16"/>
      <c r="F43" s="11">
        <v>14555</v>
      </c>
      <c r="G43" s="14"/>
      <c r="H43" s="61">
        <f t="shared" si="4"/>
        <v>33.191343181037446</v>
      </c>
      <c r="I43" s="49"/>
    </row>
    <row r="44" spans="2:9" s="9" customFormat="1" ht="17.25" customHeight="1" x14ac:dyDescent="0.25">
      <c r="B44" s="21"/>
      <c r="C44" s="15" t="s">
        <v>20</v>
      </c>
      <c r="D44" s="11">
        <v>4967</v>
      </c>
      <c r="E44" s="16"/>
      <c r="F44" s="11">
        <v>4016</v>
      </c>
      <c r="G44" s="14"/>
      <c r="H44" s="61">
        <f t="shared" si="4"/>
        <v>23.680278884462151</v>
      </c>
      <c r="I44" s="49"/>
    </row>
    <row r="45" spans="2:9" s="9" customFormat="1" ht="3.75" customHeight="1" x14ac:dyDescent="0.25">
      <c r="B45" s="21"/>
      <c r="C45" s="15"/>
      <c r="D45" s="11"/>
      <c r="E45" s="16"/>
      <c r="F45" s="11"/>
      <c r="G45" s="14"/>
      <c r="H45" s="61"/>
      <c r="I45" s="49"/>
    </row>
    <row r="46" spans="2:9" s="9" customFormat="1" ht="15.75" customHeight="1" x14ac:dyDescent="0.25">
      <c r="B46" s="21"/>
      <c r="C46" s="13" t="s">
        <v>57</v>
      </c>
      <c r="D46" s="19">
        <f>SUM(D37:D44)</f>
        <v>228257</v>
      </c>
      <c r="E46" s="16"/>
      <c r="F46" s="11">
        <f>SUM(F37:F44)</f>
        <v>189608</v>
      </c>
      <c r="G46" s="14"/>
      <c r="H46" s="60">
        <f t="shared" si="4"/>
        <v>20.383633601957722</v>
      </c>
      <c r="I46" s="49"/>
    </row>
    <row r="47" spans="2:9" s="9" customFormat="1" ht="12.75" customHeight="1" x14ac:dyDescent="0.25">
      <c r="B47" s="21"/>
      <c r="C47" s="13"/>
      <c r="D47" s="11"/>
      <c r="E47" s="16"/>
      <c r="F47" s="11"/>
      <c r="G47" s="14"/>
      <c r="H47" s="61"/>
      <c r="I47" s="49"/>
    </row>
    <row r="48" spans="2:9" s="9" customFormat="1" ht="17.25" customHeight="1" x14ac:dyDescent="0.25">
      <c r="B48" s="21"/>
      <c r="C48" s="15" t="s">
        <v>21</v>
      </c>
      <c r="D48" s="11">
        <v>7265</v>
      </c>
      <c r="E48" s="16"/>
      <c r="F48" s="11">
        <v>5721</v>
      </c>
      <c r="G48" s="14"/>
      <c r="H48" s="61">
        <f t="shared" si="4"/>
        <v>26.988288760706169</v>
      </c>
      <c r="I48" s="49"/>
    </row>
    <row r="49" spans="2:9" s="9" customFormat="1" ht="17.25" customHeight="1" x14ac:dyDescent="0.25">
      <c r="B49" s="21"/>
      <c r="C49" s="15" t="s">
        <v>22</v>
      </c>
      <c r="D49" s="11">
        <v>45010</v>
      </c>
      <c r="E49" s="16"/>
      <c r="F49" s="11">
        <v>37340</v>
      </c>
      <c r="G49" s="14"/>
      <c r="H49" s="61">
        <f t="shared" si="4"/>
        <v>20.540974825923943</v>
      </c>
      <c r="I49" s="49"/>
    </row>
    <row r="50" spans="2:9" s="9" customFormat="1" ht="17.25" customHeight="1" x14ac:dyDescent="0.25">
      <c r="B50" s="21"/>
      <c r="C50" s="15" t="s">
        <v>23</v>
      </c>
      <c r="D50" s="11">
        <v>11319</v>
      </c>
      <c r="E50" s="16"/>
      <c r="F50" s="11">
        <v>10122</v>
      </c>
      <c r="G50" s="14"/>
      <c r="H50" s="61">
        <f t="shared" si="4"/>
        <v>11.825726141078839</v>
      </c>
      <c r="I50" s="49"/>
    </row>
    <row r="51" spans="2:9" s="9" customFormat="1" ht="17.25" customHeight="1" x14ac:dyDescent="0.25">
      <c r="B51" s="21"/>
      <c r="C51" s="15" t="s">
        <v>24</v>
      </c>
      <c r="D51" s="11">
        <v>26358</v>
      </c>
      <c r="E51" s="16"/>
      <c r="F51" s="11">
        <v>23329</v>
      </c>
      <c r="G51" s="14"/>
      <c r="H51" s="61">
        <f t="shared" si="4"/>
        <v>12.983839855973253</v>
      </c>
      <c r="I51" s="49"/>
    </row>
    <row r="52" spans="2:9" s="9" customFormat="1" ht="17.25" customHeight="1" x14ac:dyDescent="0.25">
      <c r="B52" s="21"/>
      <c r="C52" s="15" t="s">
        <v>25</v>
      </c>
      <c r="D52" s="11">
        <v>17205</v>
      </c>
      <c r="E52" s="16"/>
      <c r="F52" s="11">
        <v>15598</v>
      </c>
      <c r="G52" s="14"/>
      <c r="H52" s="61">
        <f t="shared" si="4"/>
        <v>10.302602897807411</v>
      </c>
      <c r="I52" s="49"/>
    </row>
    <row r="53" spans="2:9" s="9" customFormat="1" ht="17.25" customHeight="1" x14ac:dyDescent="0.25">
      <c r="B53" s="21"/>
      <c r="C53" s="15" t="s">
        <v>26</v>
      </c>
      <c r="D53" s="11">
        <v>22692</v>
      </c>
      <c r="E53" s="16"/>
      <c r="F53" s="11">
        <v>17161</v>
      </c>
      <c r="G53" s="14"/>
      <c r="H53" s="61">
        <f t="shared" si="4"/>
        <v>32.230056523512616</v>
      </c>
      <c r="I53" s="49"/>
    </row>
    <row r="54" spans="2:9" s="9" customFormat="1" ht="17.25" customHeight="1" x14ac:dyDescent="0.25">
      <c r="B54" s="21"/>
      <c r="C54" s="15" t="s">
        <v>27</v>
      </c>
      <c r="D54" s="11">
        <v>20545</v>
      </c>
      <c r="E54" s="16"/>
      <c r="F54" s="11">
        <v>15686</v>
      </c>
      <c r="G54" s="14"/>
      <c r="H54" s="61">
        <f t="shared" si="4"/>
        <v>30.976667091674106</v>
      </c>
      <c r="I54" s="49"/>
    </row>
    <row r="55" spans="2:9" s="9" customFormat="1" ht="3" customHeight="1" x14ac:dyDescent="0.25">
      <c r="B55" s="21"/>
      <c r="C55" s="15"/>
      <c r="D55" s="11"/>
      <c r="E55" s="16"/>
      <c r="F55" s="11"/>
      <c r="G55" s="14"/>
      <c r="H55" s="61"/>
      <c r="I55" s="49"/>
    </row>
    <row r="56" spans="2:9" s="9" customFormat="1" ht="15" customHeight="1" x14ac:dyDescent="0.25">
      <c r="B56" s="21"/>
      <c r="C56" s="13" t="s">
        <v>28</v>
      </c>
      <c r="D56" s="19">
        <f>SUM(D48:D55)</f>
        <v>150394</v>
      </c>
      <c r="E56" s="16"/>
      <c r="F56" s="11">
        <f>SUM(F48:F55)</f>
        <v>124957</v>
      </c>
      <c r="G56" s="14"/>
      <c r="H56" s="60">
        <f t="shared" si="4"/>
        <v>20.356602671318935</v>
      </c>
      <c r="I56" s="49"/>
    </row>
    <row r="57" spans="2:9" s="9" customFormat="1" ht="12" customHeight="1" x14ac:dyDescent="0.25">
      <c r="B57" s="21"/>
      <c r="C57" s="13"/>
      <c r="D57" s="11"/>
      <c r="E57" s="16"/>
      <c r="F57" s="11"/>
      <c r="G57" s="14"/>
      <c r="H57" s="61"/>
      <c r="I57" s="49"/>
    </row>
    <row r="58" spans="2:9" s="9" customFormat="1" ht="17.25" customHeight="1" x14ac:dyDescent="0.25">
      <c r="B58" s="21"/>
      <c r="C58" s="15" t="s">
        <v>29</v>
      </c>
      <c r="D58" s="11">
        <v>34049</v>
      </c>
      <c r="E58" s="16"/>
      <c r="F58" s="11">
        <v>27248</v>
      </c>
      <c r="G58" s="14"/>
      <c r="H58" s="61">
        <f t="shared" si="4"/>
        <v>24.959630064591895</v>
      </c>
      <c r="I58" s="49"/>
    </row>
    <row r="59" spans="2:9" s="9" customFormat="1" ht="17.25" customHeight="1" x14ac:dyDescent="0.25">
      <c r="B59" s="21"/>
      <c r="C59" s="15" t="s">
        <v>30</v>
      </c>
      <c r="D59" s="11">
        <v>11166</v>
      </c>
      <c r="E59" s="16"/>
      <c r="F59" s="11">
        <v>9323</v>
      </c>
      <c r="G59" s="14"/>
      <c r="H59" s="61">
        <f t="shared" si="4"/>
        <v>19.768314920090098</v>
      </c>
      <c r="I59" s="49"/>
    </row>
    <row r="60" spans="2:9" s="9" customFormat="1" ht="17.25" customHeight="1" x14ac:dyDescent="0.25">
      <c r="B60" s="21"/>
      <c r="C60" s="15" t="s">
        <v>31</v>
      </c>
      <c r="D60" s="11">
        <v>1318</v>
      </c>
      <c r="E60" s="16"/>
      <c r="F60" s="11">
        <v>945</v>
      </c>
      <c r="G60" s="14"/>
      <c r="H60" s="61">
        <f t="shared" si="4"/>
        <v>39.470899470899468</v>
      </c>
      <c r="I60" s="49"/>
    </row>
    <row r="61" spans="2:9" s="9" customFormat="1" ht="17.25" customHeight="1" x14ac:dyDescent="0.25">
      <c r="B61" s="21"/>
      <c r="C61" s="15" t="s">
        <v>32</v>
      </c>
      <c r="D61" s="11">
        <v>3892</v>
      </c>
      <c r="E61" s="16"/>
      <c r="F61" s="11">
        <v>1034</v>
      </c>
      <c r="G61" s="14"/>
      <c r="H61" s="61">
        <f t="shared" si="4"/>
        <v>276.40232108317213</v>
      </c>
      <c r="I61" s="49"/>
    </row>
    <row r="62" spans="2:9" s="9" customFormat="1" ht="17.25" customHeight="1" x14ac:dyDescent="0.25">
      <c r="B62" s="21"/>
      <c r="C62" s="15" t="s">
        <v>33</v>
      </c>
      <c r="D62" s="11">
        <v>1674</v>
      </c>
      <c r="E62" s="16"/>
      <c r="F62" s="11">
        <v>893</v>
      </c>
      <c r="G62" s="14"/>
      <c r="H62" s="61">
        <f t="shared" si="4"/>
        <v>87.458006718924977</v>
      </c>
      <c r="I62" s="49"/>
    </row>
    <row r="63" spans="2:9" s="9" customFormat="1" ht="17.25" customHeight="1" x14ac:dyDescent="0.25">
      <c r="B63" s="21"/>
      <c r="C63" s="15" t="s">
        <v>34</v>
      </c>
      <c r="D63" s="11">
        <v>2034</v>
      </c>
      <c r="E63" s="16"/>
      <c r="F63" s="11">
        <v>1218</v>
      </c>
      <c r="G63" s="14"/>
      <c r="H63" s="61">
        <f t="shared" si="4"/>
        <v>66.995073891625623</v>
      </c>
      <c r="I63" s="49"/>
    </row>
    <row r="64" spans="2:9" s="9" customFormat="1" ht="17.25" customHeight="1" x14ac:dyDescent="0.25">
      <c r="B64" s="21"/>
      <c r="C64" s="15" t="s">
        <v>35</v>
      </c>
      <c r="D64" s="11">
        <v>2473</v>
      </c>
      <c r="E64" s="16"/>
      <c r="F64" s="11">
        <v>885</v>
      </c>
      <c r="G64" s="14"/>
      <c r="H64" s="61">
        <f t="shared" si="4"/>
        <v>179.43502824858757</v>
      </c>
      <c r="I64" s="49"/>
    </row>
    <row r="65" spans="1:9" s="9" customFormat="1" ht="17.25" customHeight="1" x14ac:dyDescent="0.25">
      <c r="B65" s="21"/>
      <c r="C65" s="15" t="s">
        <v>36</v>
      </c>
      <c r="D65" s="11">
        <v>26887</v>
      </c>
      <c r="E65" s="16"/>
      <c r="F65" s="11">
        <v>20813</v>
      </c>
      <c r="G65" s="14"/>
      <c r="H65" s="61">
        <f t="shared" si="4"/>
        <v>29.18368327487628</v>
      </c>
      <c r="I65" s="49"/>
    </row>
    <row r="66" spans="1:9" s="9" customFormat="1" ht="17.25" customHeight="1" x14ac:dyDescent="0.25">
      <c r="B66" s="21"/>
      <c r="C66" s="15" t="s">
        <v>37</v>
      </c>
      <c r="D66" s="11">
        <v>13498</v>
      </c>
      <c r="E66" s="16"/>
      <c r="F66" s="11">
        <v>12187</v>
      </c>
      <c r="G66" s="14"/>
      <c r="H66" s="61">
        <f t="shared" si="4"/>
        <v>10.757364404693526</v>
      </c>
      <c r="I66" s="49"/>
    </row>
    <row r="67" spans="1:9" s="9" customFormat="1" ht="17.25" customHeight="1" x14ac:dyDescent="0.25">
      <c r="B67" s="21"/>
      <c r="C67" s="15" t="s">
        <v>38</v>
      </c>
      <c r="D67" s="11">
        <v>8478</v>
      </c>
      <c r="E67" s="16"/>
      <c r="F67" s="11">
        <v>5220</v>
      </c>
      <c r="G67" s="14"/>
      <c r="H67" s="61">
        <f t="shared" si="4"/>
        <v>62.413793103448278</v>
      </c>
      <c r="I67" s="49"/>
    </row>
    <row r="68" spans="1:9" s="9" customFormat="1" ht="17.25" customHeight="1" x14ac:dyDescent="0.25">
      <c r="B68" s="21"/>
      <c r="C68" s="15" t="s">
        <v>39</v>
      </c>
      <c r="D68" s="11">
        <v>1789</v>
      </c>
      <c r="E68" s="16"/>
      <c r="F68" s="11">
        <v>1047</v>
      </c>
      <c r="G68" s="14"/>
      <c r="H68" s="61">
        <f t="shared" si="4"/>
        <v>70.869149952244513</v>
      </c>
      <c r="I68" s="49"/>
    </row>
    <row r="69" spans="1:9" s="9" customFormat="1" ht="17.25" customHeight="1" x14ac:dyDescent="0.25">
      <c r="B69" s="21"/>
      <c r="C69" s="15" t="s">
        <v>40</v>
      </c>
      <c r="D69" s="11">
        <v>5147</v>
      </c>
      <c r="E69" s="16"/>
      <c r="F69" s="11">
        <v>3604</v>
      </c>
      <c r="G69" s="14"/>
      <c r="H69" s="61">
        <f t="shared" si="4"/>
        <v>42.813540510543838</v>
      </c>
      <c r="I69" s="49"/>
    </row>
    <row r="70" spans="1:9" s="9" customFormat="1" ht="17.25" customHeight="1" x14ac:dyDescent="0.25">
      <c r="B70" s="21"/>
      <c r="C70" s="15" t="s">
        <v>41</v>
      </c>
      <c r="D70" s="11">
        <v>1909</v>
      </c>
      <c r="E70" s="16"/>
      <c r="F70" s="11">
        <v>1223</v>
      </c>
      <c r="G70" s="14"/>
      <c r="H70" s="61">
        <f t="shared" si="4"/>
        <v>56.091578086672115</v>
      </c>
      <c r="I70" s="49"/>
    </row>
    <row r="71" spans="1:9" s="9" customFormat="1" ht="17.25" customHeight="1" x14ac:dyDescent="0.25">
      <c r="B71" s="21"/>
      <c r="C71" s="15" t="s">
        <v>42</v>
      </c>
      <c r="D71" s="11">
        <v>4525</v>
      </c>
      <c r="E71" s="16"/>
      <c r="F71" s="11">
        <v>2522</v>
      </c>
      <c r="G71" s="14"/>
      <c r="H71" s="61">
        <f t="shared" si="4"/>
        <v>79.421094369547973</v>
      </c>
      <c r="I71" s="49"/>
    </row>
    <row r="72" spans="1:9" s="9" customFormat="1" ht="17.25" customHeight="1" x14ac:dyDescent="0.25">
      <c r="B72" s="21"/>
      <c r="C72" s="15" t="s">
        <v>43</v>
      </c>
      <c r="D72" s="11">
        <v>1749</v>
      </c>
      <c r="E72" s="16"/>
      <c r="F72" s="11">
        <v>1354</v>
      </c>
      <c r="G72" s="14"/>
      <c r="H72" s="61">
        <f t="shared" si="4"/>
        <v>29.172821270310191</v>
      </c>
      <c r="I72" s="49"/>
    </row>
    <row r="73" spans="1:9" s="9" customFormat="1" ht="17.25" customHeight="1" x14ac:dyDescent="0.25">
      <c r="B73" s="21"/>
      <c r="C73" s="15" t="s">
        <v>44</v>
      </c>
      <c r="D73" s="11">
        <v>29589</v>
      </c>
      <c r="E73" s="16"/>
      <c r="F73" s="11">
        <v>21541</v>
      </c>
      <c r="G73" s="14"/>
      <c r="H73" s="61">
        <f t="shared" si="4"/>
        <v>37.361310988347803</v>
      </c>
      <c r="I73" s="49"/>
    </row>
    <row r="74" spans="1:9" s="9" customFormat="1" ht="17.25" customHeight="1" x14ac:dyDescent="0.25">
      <c r="B74" s="21"/>
      <c r="C74" s="15" t="s">
        <v>45</v>
      </c>
      <c r="D74" s="11">
        <v>3673</v>
      </c>
      <c r="E74" s="16"/>
      <c r="F74" s="11">
        <v>5673</v>
      </c>
      <c r="G74" s="14"/>
      <c r="H74" s="61">
        <f t="shared" si="4"/>
        <v>-35.254715318173808</v>
      </c>
      <c r="I74" s="49"/>
    </row>
    <row r="75" spans="1:9" s="9" customFormat="1" ht="17.25" customHeight="1" x14ac:dyDescent="0.25">
      <c r="B75" s="21"/>
      <c r="C75" s="15" t="s">
        <v>46</v>
      </c>
      <c r="D75" s="11">
        <v>4245</v>
      </c>
      <c r="E75" s="16"/>
      <c r="F75" s="11">
        <v>3610</v>
      </c>
      <c r="G75" s="14"/>
      <c r="H75" s="61">
        <f t="shared" si="4"/>
        <v>17.590027700831026</v>
      </c>
      <c r="I75" s="49"/>
    </row>
    <row r="76" spans="1:9" s="9" customFormat="1" ht="17.25" customHeight="1" x14ac:dyDescent="0.25">
      <c r="B76" s="21"/>
      <c r="C76" s="15" t="s">
        <v>47</v>
      </c>
      <c r="D76" s="11">
        <v>1821</v>
      </c>
      <c r="E76" s="16"/>
      <c r="F76" s="11">
        <v>899</v>
      </c>
      <c r="G76" s="14"/>
      <c r="H76" s="61">
        <f t="shared" si="4"/>
        <v>102.55839822024471</v>
      </c>
      <c r="I76" s="49"/>
    </row>
    <row r="77" spans="1:9" s="9" customFormat="1" ht="17.25" customHeight="1" x14ac:dyDescent="0.25">
      <c r="B77" s="21"/>
      <c r="C77" s="15" t="s">
        <v>70</v>
      </c>
      <c r="D77" s="11">
        <v>743</v>
      </c>
      <c r="E77" s="16"/>
      <c r="F77" s="11">
        <v>319</v>
      </c>
      <c r="G77" s="14"/>
      <c r="H77" s="61">
        <f t="shared" si="4"/>
        <v>132.91536050156739</v>
      </c>
      <c r="I77" s="49"/>
    </row>
    <row r="78" spans="1:9" s="93" customFormat="1" ht="21" customHeight="1" x14ac:dyDescent="0.25">
      <c r="B78" s="86"/>
      <c r="C78" s="87" t="s">
        <v>48</v>
      </c>
      <c r="D78" s="88">
        <v>23181</v>
      </c>
      <c r="E78" s="89"/>
      <c r="F78" s="88">
        <v>15461</v>
      </c>
      <c r="G78" s="90"/>
      <c r="H78" s="91">
        <f t="shared" si="4"/>
        <v>49.932087187115968</v>
      </c>
      <c r="I78" s="92"/>
    </row>
    <row r="79" spans="1:9" ht="15.75" x14ac:dyDescent="0.25">
      <c r="A79" s="9"/>
      <c r="B79" s="9"/>
      <c r="C79" s="15"/>
      <c r="D79" s="16"/>
      <c r="E79" s="16"/>
      <c r="F79" s="16"/>
      <c r="G79" s="14"/>
      <c r="H79" s="69"/>
      <c r="I79" s="9"/>
    </row>
    <row r="80" spans="1:9" ht="18.75" x14ac:dyDescent="0.3">
      <c r="A80" s="63"/>
      <c r="B80" s="65" t="s">
        <v>59</v>
      </c>
      <c r="C80" s="63"/>
      <c r="D80" s="63"/>
      <c r="E80" s="63"/>
      <c r="F80" s="63"/>
      <c r="G80" s="63"/>
      <c r="H80" s="63"/>
      <c r="I80" s="64" t="s">
        <v>77</v>
      </c>
    </row>
    <row r="81" spans="1:9" ht="15.75" x14ac:dyDescent="0.25">
      <c r="A81" s="9"/>
      <c r="B81" s="9"/>
      <c r="C81" s="15"/>
      <c r="D81" s="16"/>
      <c r="E81" s="16"/>
      <c r="F81" s="16"/>
      <c r="G81" s="14"/>
      <c r="H81" s="69"/>
      <c r="I81" s="9"/>
    </row>
    <row r="82" spans="1:9" ht="18.75" customHeight="1" x14ac:dyDescent="0.25">
      <c r="B82" s="70"/>
      <c r="C82" s="71" t="s">
        <v>63</v>
      </c>
      <c r="D82" s="109" t="s">
        <v>0</v>
      </c>
      <c r="E82" s="72"/>
      <c r="F82" s="101" t="s">
        <v>64</v>
      </c>
      <c r="G82" s="73"/>
      <c r="H82" s="111" t="s">
        <v>65</v>
      </c>
      <c r="I82" s="51"/>
    </row>
    <row r="83" spans="1:9" ht="21" customHeight="1" x14ac:dyDescent="0.25">
      <c r="B83" s="22"/>
      <c r="C83" s="83" t="s">
        <v>66</v>
      </c>
      <c r="D83" s="110"/>
      <c r="E83" s="74"/>
      <c r="F83" s="102" t="s">
        <v>67</v>
      </c>
      <c r="G83" s="75"/>
      <c r="H83" s="112"/>
      <c r="I83" s="75"/>
    </row>
    <row r="84" spans="1:9" ht="19.5" customHeight="1" x14ac:dyDescent="0.25">
      <c r="B84" s="70"/>
      <c r="C84" s="84" t="s">
        <v>78</v>
      </c>
      <c r="D84" s="104">
        <v>10335</v>
      </c>
      <c r="E84" s="105"/>
      <c r="F84" s="104">
        <v>46282</v>
      </c>
      <c r="G84" s="51"/>
      <c r="H84" s="76">
        <f>SUM((F84)/(H91*0.3))</f>
        <v>17.643336383043611</v>
      </c>
      <c r="I84" s="51"/>
    </row>
    <row r="85" spans="1:9" ht="17.25" customHeight="1" x14ac:dyDescent="0.25">
      <c r="B85" s="20"/>
      <c r="C85" s="85" t="s">
        <v>79</v>
      </c>
      <c r="D85" s="77">
        <v>21897</v>
      </c>
      <c r="E85" s="106"/>
      <c r="F85" s="77">
        <v>89108</v>
      </c>
      <c r="G85" s="48"/>
      <c r="H85" s="76">
        <f>SUM((F85)/(H91*0.31))</f>
        <v>32.873417347932595</v>
      </c>
      <c r="I85" s="48"/>
    </row>
    <row r="86" spans="1:9" ht="17.25" customHeight="1" x14ac:dyDescent="0.25">
      <c r="B86" s="20"/>
      <c r="C86" s="85" t="s">
        <v>80</v>
      </c>
      <c r="D86" s="77">
        <v>26936</v>
      </c>
      <c r="E86" s="106"/>
      <c r="F86" s="77">
        <v>141909</v>
      </c>
      <c r="G86" s="48"/>
      <c r="H86" s="76">
        <f>SUM((F86)/(H91*0.31))</f>
        <v>52.352580940294544</v>
      </c>
      <c r="I86" s="48"/>
    </row>
    <row r="87" spans="1:9" ht="17.25" customHeight="1" x14ac:dyDescent="0.25">
      <c r="B87" s="20"/>
      <c r="C87" s="85" t="s">
        <v>81</v>
      </c>
      <c r="D87" s="77">
        <v>31826</v>
      </c>
      <c r="E87" s="106"/>
      <c r="F87" s="77">
        <v>176085</v>
      </c>
      <c r="G87" s="48"/>
      <c r="H87" s="76">
        <f>SUM((F87)/(H91*0.28))</f>
        <v>71.920745654162843</v>
      </c>
      <c r="I87" s="48"/>
    </row>
    <row r="88" spans="1:9" ht="17.25" customHeight="1" x14ac:dyDescent="0.25">
      <c r="B88" s="20"/>
      <c r="C88" s="85" t="s">
        <v>82</v>
      </c>
      <c r="D88" s="77">
        <v>23315</v>
      </c>
      <c r="E88" s="106"/>
      <c r="F88" s="77">
        <v>120111</v>
      </c>
      <c r="G88" s="48"/>
      <c r="H88" s="76">
        <f>SUM((F88)/(H91*0.31))</f>
        <v>44.310937638343717</v>
      </c>
      <c r="I88" s="48"/>
    </row>
    <row r="89" spans="1:9" s="93" customFormat="1" ht="17.25" customHeight="1" x14ac:dyDescent="0.25">
      <c r="B89" s="94"/>
      <c r="C89" s="85" t="s">
        <v>83</v>
      </c>
      <c r="D89" s="81">
        <v>12228</v>
      </c>
      <c r="E89" s="95"/>
      <c r="F89" s="81">
        <v>61455</v>
      </c>
      <c r="G89" s="96"/>
      <c r="H89" s="97">
        <f>SUM((F89)/(H91*0.3))</f>
        <v>23.427493138151878</v>
      </c>
      <c r="I89" s="96"/>
    </row>
    <row r="90" spans="1:9" ht="23.45" customHeight="1" x14ac:dyDescent="0.25">
      <c r="B90" s="23"/>
      <c r="C90" s="98" t="s">
        <v>68</v>
      </c>
      <c r="D90" s="99">
        <f>SUM(D84:D89)</f>
        <v>126537</v>
      </c>
      <c r="E90" s="78"/>
      <c r="F90" s="99">
        <f>SUM(F84:F89)</f>
        <v>634950</v>
      </c>
      <c r="G90" s="54"/>
      <c r="H90" s="100">
        <f>SUM((F90)/(H91*1.81))</f>
        <v>40.119065070033813</v>
      </c>
      <c r="I90" s="54"/>
    </row>
    <row r="91" spans="1:9" ht="27" customHeight="1" x14ac:dyDescent="0.25">
      <c r="C91" s="79" t="s">
        <v>69</v>
      </c>
      <c r="D91" s="77"/>
      <c r="E91" s="77"/>
      <c r="F91" s="77"/>
      <c r="H91" s="77">
        <v>8744</v>
      </c>
    </row>
    <row r="92" spans="1:9" ht="15.75" x14ac:dyDescent="0.25">
      <c r="C92" s="80"/>
      <c r="D92" s="81"/>
      <c r="E92" s="81"/>
      <c r="F92" s="81"/>
      <c r="H92" s="82"/>
    </row>
  </sheetData>
  <mergeCells count="4">
    <mergeCell ref="H14:H15"/>
    <mergeCell ref="H16:H17"/>
    <mergeCell ref="D82:D83"/>
    <mergeCell ref="H82:H83"/>
  </mergeCells>
  <printOptions horizontalCentered="1"/>
  <pageMargins left="0.78740157480314965" right="0.59055118110236227" top="0.59055118110236227" bottom="0.6692913385826772" header="0.31496062992125984" footer="0.31496062992125984"/>
  <pageSetup paperSize="9" scale="95" orientation="portrait" horizontalDpi="4294967294" verticalDpi="1200" r:id="rId1"/>
  <rowBreaks count="1" manualBreakCount="1">
    <brk id="3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Tabelle1!Print_Area</vt:lpstr>
      <vt:lpstr>Tabelle1!x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Karpf</dc:creator>
  <cp:lastModifiedBy>Gaestemeldeamt</cp:lastModifiedBy>
  <cp:lastPrinted>2022-11-09T11:06:39Z</cp:lastPrinted>
  <dcterms:created xsi:type="dcterms:W3CDTF">2009-03-10T22:18:24Z</dcterms:created>
  <dcterms:modified xsi:type="dcterms:W3CDTF">2023-05-12T06:54:12Z</dcterms:modified>
</cp:coreProperties>
</file>